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kcja" sheetId="1" state="visible" r:id="rId3"/>
    <sheet name="Dziennie" sheetId="2" state="visible" r:id="rId4"/>
    <sheet name="Podsumowanie" sheetId="3" state="visible" r:id="rId5"/>
    <sheet name="Koszt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<sst xmlns="http://schemas.openxmlformats.org/spreadsheetml/2006/main" count="110" uniqueCount="52">
  <si>
    <t xml:space="preserve">Raport dzienny sklepów – szablon</t>
  </si>
  <si>
    <t xml:space="preserve">PRZYKŁADOWE DANE: wszystkie liczby w tym pliku są wymyślone i służą tylko do pokazania, jak działa szablon.</t>
  </si>
  <si>
    <t xml:space="preserve">Jak używać</t>
  </si>
  <si>
    <t xml:space="preserve">1. Arkusz „Dziennie”: co rano wpisz jeden wiersz na sklep (niebieskie pola). Kolumny H–J liczą się same.</t>
  </si>
  <si>
    <t xml:space="preserve">2. Arkusz „Podsumowanie”: w żółtej komórce B2 wpisz pierwszy dzień miesiąca. Tabela pokaże wyniki każdego sklepu.</t>
  </si>
  <si>
    <t xml:space="preserve">3. Arkusz „Koszty”: wklej pozycje z wyciągu bankowego i wybierz kategorię z listy. Suma na kategorie liczy się po prawej.</t>
  </si>
  <si>
    <t xml:space="preserve">Oznaczenia</t>
  </si>
  <si>
    <t xml:space="preserve">Niebieski tekst – dane wpisywane ręcznie</t>
  </si>
  <si>
    <t xml:space="preserve">Czarny tekst – formuły (nie zmieniać)</t>
  </si>
  <si>
    <t xml:space="preserve">Żółte tło – pole do ustawienia przez użytkownika</t>
  </si>
  <si>
    <t xml:space="preserve">Skróty</t>
  </si>
  <si>
    <t xml:space="preserve">ROAS – przychód z reklam podzielony przez wydatki na reklamy (ile zł wraca z 1 zł reklamy)</t>
  </si>
  <si>
    <t xml:space="preserve">CPA – koszt pozyskania jednego zakupu z reklamy</t>
  </si>
  <si>
    <t xml:space="preserve">Data</t>
  </si>
  <si>
    <t xml:space="preserve">Sklep</t>
  </si>
  <si>
    <t xml:space="preserve">Wydatki Meta Ads (zł)</t>
  </si>
  <si>
    <t xml:space="preserve">Zakupy z Meta</t>
  </si>
  <si>
    <t xml:space="preserve">Przychód z Meta (zł)</t>
  </si>
  <si>
    <t xml:space="preserve">Zamówienia WooCommerce</t>
  </si>
  <si>
    <t xml:space="preserve">Przychód WooCommerce (zł)</t>
  </si>
  <si>
    <t xml:space="preserve">ROAS Meta</t>
  </si>
  <si>
    <t xml:space="preserve">CPA Meta (zł)</t>
  </si>
  <si>
    <t xml:space="preserve">Udział Meta w sprzedaży</t>
  </si>
  <si>
    <t xml:space="preserve">Sklep A</t>
  </si>
  <si>
    <t xml:space="preserve">Sklep B</t>
  </si>
  <si>
    <t xml:space="preserve">Sklep C</t>
  </si>
  <si>
    <t xml:space="preserve">Podsumowanie miesiąca</t>
  </si>
  <si>
    <t xml:space="preserve">Miesiąc (1. dzień):</t>
  </si>
  <si>
    <t xml:space="preserve">Koniec miesiąca:</t>
  </si>
  <si>
    <t xml:space="preserve">Wydatki Meta (zł)</t>
  </si>
  <si>
    <t xml:space="preserve">Zamówienia Woo</t>
  </si>
  <si>
    <t xml:space="preserve">Przychód Woo (zł)</t>
  </si>
  <si>
    <t xml:space="preserve">Razem</t>
  </si>
  <si>
    <t xml:space="preserve">Opis z wyciągu</t>
  </si>
  <si>
    <t xml:space="preserve">Kwota (zł)</t>
  </si>
  <si>
    <t xml:space="preserve">Kategoria</t>
  </si>
  <si>
    <t xml:space="preserve">Suma (zł)</t>
  </si>
  <si>
    <t xml:space="preserve">FACEBK *ADS 4421</t>
  </si>
  <si>
    <t xml:space="preserve">Reklama</t>
  </si>
  <si>
    <t xml:space="preserve">InPost Sp. z o.o.</t>
  </si>
  <si>
    <t xml:space="preserve">Wysyłka</t>
  </si>
  <si>
    <t xml:space="preserve">Towar</t>
  </si>
  <si>
    <t xml:space="preserve">Hurtownia ABC – FV 112/10</t>
  </si>
  <si>
    <t xml:space="preserve">WooCommerce Subscriptions</t>
  </si>
  <si>
    <t xml:space="preserve">Oprogramowanie</t>
  </si>
  <si>
    <t xml:space="preserve">Księgowość</t>
  </si>
  <si>
    <t xml:space="preserve">Biuro rachunkowe – październik</t>
  </si>
  <si>
    <t xml:space="preserve">FACEBK *ADS 4489</t>
  </si>
  <si>
    <t xml:space="preserve">Inne</t>
  </si>
  <si>
    <t xml:space="preserve">DPD Polska</t>
  </si>
  <si>
    <t xml:space="preserve">Opłata za konto</t>
  </si>
  <si>
    <t xml:space="preserve">Bez kategorii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</si>
</sst>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#,##0.00&quot; zł&quot;;\-#,##0.00&quot; zł&quot;;\-"/>
    <numFmt numFmtId="167" formatCode="0.00\x"/>
    <numFmt numFmtId="168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C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5A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4E5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4" t="s">
        <v>2</v>
      </c>
    </row>
    <row r="6" customFormat="false" ht="15" hidden="false" customHeight="false" outlineLevel="0" collapsed="false">
      <c r="A6" s="2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4" t="s">
        <v>6</v>
      </c>
    </row>
    <row r="11" customFormat="false" ht="15" hidden="false" customHeight="false" outlineLevel="0" collapsed="false">
      <c r="A11" s="2" t="s">
        <v>7</v>
      </c>
    </row>
    <row r="12" customFormat="false" ht="1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/>
    </row>
    <row r="15" customFormat="false" ht="15" hidden="false" customHeight="false" outlineLevel="0" collapsed="false">
      <c r="A15" s="4" t="s">
        <v>10</v>
      </c>
    </row>
    <row r="16" customFormat="false" ht="15" hidden="false" customHeight="false" outlineLevel="0" collapsed="false">
      <c r="A16" s="2" t="s">
        <v>11</v>
      </c>
    </row>
    <row r="17" customFormat="false" ht="15" hidden="false" customHeight="false" outlineLevel="0" collapsed="false">
      <c r="A17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11"/>
    <col collapsed="false" customWidth="true" hidden="false" outlineLevel="0" max="10" min="9" style="0" width="14"/>
  </cols>
  <sheetData>
    <row r="1" customFormat="false" ht="31.5" hidden="false" customHeight="true" outlineLevel="0" collapsed="false">
      <c r="A1" s="5" t="s">
        <v>13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5" t="s">
        <v>22</v>
      </c>
    </row>
    <row r="2" customFormat="false" ht="15" hidden="false" customHeight="false" outlineLevel="0" collapsed="false">
      <c r="A2" s="6" t="n">
        <v>46296</v>
      </c>
      <c r="B2" s="7" t="s">
        <v>23</v>
      </c>
      <c r="C2" s="8" t="n">
        <v>111.54</v>
      </c>
      <c r="D2" s="7" t="n">
        <v>6</v>
      </c>
      <c r="E2" s="8" t="n">
        <v>724.81</v>
      </c>
      <c r="F2" s="7" t="n">
        <v>8</v>
      </c>
      <c r="G2" s="8" t="n">
        <v>977.62</v>
      </c>
      <c r="H2" s="9" t="n">
        <f aca="false">IFERROR(E2/C2,0)</f>
        <v>6.49820692128384</v>
      </c>
      <c r="I2" s="10" t="n">
        <f aca="false">IFERROR(C2/D2,0)</f>
        <v>18.59</v>
      </c>
      <c r="J2" s="11" t="n">
        <f aca="false">IFERROR(E2/G2,0)</f>
        <v>0.74140258996338</v>
      </c>
    </row>
    <row r="3" customFormat="false" ht="15" hidden="false" customHeight="false" outlineLevel="0" collapsed="false">
      <c r="A3" s="6" t="n">
        <v>46296</v>
      </c>
      <c r="B3" s="7" t="s">
        <v>24</v>
      </c>
      <c r="C3" s="8" t="n">
        <v>67.01</v>
      </c>
      <c r="D3" s="7" t="n">
        <v>6</v>
      </c>
      <c r="E3" s="8" t="n">
        <v>810.2</v>
      </c>
      <c r="F3" s="7" t="n">
        <v>9</v>
      </c>
      <c r="G3" s="8" t="n">
        <v>1138.84</v>
      </c>
      <c r="H3" s="9" t="n">
        <f aca="false">IFERROR(E3/C3,0)</f>
        <v>12.0907327264587</v>
      </c>
      <c r="I3" s="10" t="n">
        <f aca="false">IFERROR(C3/D3,0)</f>
        <v>11.1683333333333</v>
      </c>
      <c r="J3" s="11" t="n">
        <f aca="false">IFERROR(E3/G3,0)</f>
        <v>0.711425661199115</v>
      </c>
    </row>
    <row r="4" customFormat="false" ht="15" hidden="false" customHeight="false" outlineLevel="0" collapsed="false">
      <c r="A4" s="6" t="n">
        <v>46296</v>
      </c>
      <c r="B4" s="7" t="s">
        <v>25</v>
      </c>
      <c r="C4" s="8" t="n">
        <v>146.02</v>
      </c>
      <c r="D4" s="7" t="n">
        <v>7</v>
      </c>
      <c r="E4" s="8" t="n">
        <v>629.92</v>
      </c>
      <c r="F4" s="7" t="n">
        <v>12</v>
      </c>
      <c r="G4" s="8" t="n">
        <v>997.86</v>
      </c>
      <c r="H4" s="9" t="n">
        <f aca="false">IFERROR(E4/C4,0)</f>
        <v>4.31392959868511</v>
      </c>
      <c r="I4" s="10" t="n">
        <f aca="false">IFERROR(C4/D4,0)</f>
        <v>20.86</v>
      </c>
      <c r="J4" s="11" t="n">
        <f aca="false">IFERROR(E4/G4,0)</f>
        <v>0.631270919768304</v>
      </c>
    </row>
    <row r="5" customFormat="false" ht="15" hidden="false" customHeight="false" outlineLevel="0" collapsed="false">
      <c r="A5" s="6" t="n">
        <v>46297</v>
      </c>
      <c r="B5" s="7" t="s">
        <v>23</v>
      </c>
      <c r="C5" s="8" t="n">
        <v>123.14</v>
      </c>
      <c r="D5" s="7" t="n">
        <v>12</v>
      </c>
      <c r="E5" s="8" t="n">
        <v>1436.21</v>
      </c>
      <c r="F5" s="7" t="n">
        <v>18</v>
      </c>
      <c r="G5" s="8" t="n">
        <v>2214.86</v>
      </c>
      <c r="H5" s="9" t="n">
        <f aca="false">IFERROR(E5/C5,0)</f>
        <v>11.6632288452168</v>
      </c>
      <c r="I5" s="10" t="n">
        <f aca="false">IFERROR(C5/D5,0)</f>
        <v>10.2616666666667</v>
      </c>
      <c r="J5" s="11" t="n">
        <f aca="false">IFERROR(E5/G5,0)</f>
        <v>0.648442790966472</v>
      </c>
    </row>
    <row r="6" customFormat="false" ht="15" hidden="false" customHeight="false" outlineLevel="0" collapsed="false">
      <c r="A6" s="6" t="n">
        <v>46297</v>
      </c>
      <c r="B6" s="7" t="s">
        <v>24</v>
      </c>
      <c r="C6" s="8" t="n">
        <v>82.47</v>
      </c>
      <c r="D6" s="7" t="n">
        <v>5</v>
      </c>
      <c r="E6" s="8" t="n">
        <v>693.47</v>
      </c>
      <c r="F6" s="7" t="n">
        <v>7</v>
      </c>
      <c r="G6" s="8" t="n">
        <v>961.7</v>
      </c>
      <c r="H6" s="9" t="n">
        <f aca="false">IFERROR(E6/C6,0)</f>
        <v>8.40875469867831</v>
      </c>
      <c r="I6" s="10" t="n">
        <f aca="false">IFERROR(C6/D6,0)</f>
        <v>16.494</v>
      </c>
      <c r="J6" s="11" t="n">
        <f aca="false">IFERROR(E6/G6,0)</f>
        <v>0.721087657273578</v>
      </c>
    </row>
    <row r="7" customFormat="false" ht="15" hidden="false" customHeight="false" outlineLevel="0" collapsed="false">
      <c r="A7" s="6" t="n">
        <v>46297</v>
      </c>
      <c r="B7" s="7" t="s">
        <v>25</v>
      </c>
      <c r="C7" s="8" t="n">
        <v>127.99</v>
      </c>
      <c r="D7" s="7" t="n">
        <v>10</v>
      </c>
      <c r="E7" s="8" t="n">
        <v>1147.38</v>
      </c>
      <c r="F7" s="7" t="n">
        <v>16</v>
      </c>
      <c r="G7" s="8" t="n">
        <v>1761.83</v>
      </c>
      <c r="H7" s="9" t="n">
        <f aca="false">IFERROR(E7/C7,0)</f>
        <v>8.9646066098914</v>
      </c>
      <c r="I7" s="10" t="n">
        <f aca="false">IFERROR(C7/D7,0)</f>
        <v>12.799</v>
      </c>
      <c r="J7" s="11" t="n">
        <f aca="false">IFERROR(E7/G7,0)</f>
        <v>0.651243309513404</v>
      </c>
    </row>
    <row r="8" customFormat="false" ht="15" hidden="false" customHeight="false" outlineLevel="0" collapsed="false">
      <c r="A8" s="6" t="n">
        <v>46298</v>
      </c>
      <c r="B8" s="7" t="s">
        <v>23</v>
      </c>
      <c r="C8" s="8" t="n">
        <v>135.17</v>
      </c>
      <c r="D8" s="7" t="n">
        <v>6</v>
      </c>
      <c r="E8" s="8" t="n">
        <v>701.93</v>
      </c>
      <c r="F8" s="7" t="n">
        <v>13</v>
      </c>
      <c r="G8" s="8" t="n">
        <v>1403.22</v>
      </c>
      <c r="H8" s="9" t="n">
        <f aca="false">IFERROR(E8/C8,0)</f>
        <v>5.19294222090701</v>
      </c>
      <c r="I8" s="10" t="n">
        <f aca="false">IFERROR(C8/D8,0)</f>
        <v>22.5283333333333</v>
      </c>
      <c r="J8" s="11" t="n">
        <f aca="false">IFERROR(E8/G8,0)</f>
        <v>0.500228046920654</v>
      </c>
    </row>
    <row r="9" customFormat="false" ht="15" hidden="false" customHeight="false" outlineLevel="0" collapsed="false">
      <c r="A9" s="6" t="n">
        <v>46298</v>
      </c>
      <c r="B9" s="7" t="s">
        <v>24</v>
      </c>
      <c r="C9" s="8" t="n">
        <v>67.12</v>
      </c>
      <c r="D9" s="7" t="n">
        <v>7</v>
      </c>
      <c r="E9" s="8" t="n">
        <v>812.28</v>
      </c>
      <c r="F9" s="7" t="n">
        <v>13</v>
      </c>
      <c r="G9" s="8" t="n">
        <v>1412.29</v>
      </c>
      <c r="H9" s="9" t="n">
        <f aca="false">IFERROR(E9/C9,0)</f>
        <v>12.1019070321812</v>
      </c>
      <c r="I9" s="10" t="n">
        <f aca="false">IFERROR(C9/D9,0)</f>
        <v>9.58857142857143</v>
      </c>
      <c r="J9" s="11" t="n">
        <f aca="false">IFERROR(E9/G9,0)</f>
        <v>0.575150995900275</v>
      </c>
    </row>
    <row r="10" customFormat="false" ht="15" hidden="false" customHeight="false" outlineLevel="0" collapsed="false">
      <c r="A10" s="6" t="n">
        <v>46298</v>
      </c>
      <c r="B10" s="7" t="s">
        <v>25</v>
      </c>
      <c r="C10" s="8" t="n">
        <v>160.82</v>
      </c>
      <c r="D10" s="7" t="n">
        <v>10</v>
      </c>
      <c r="E10" s="8" t="n">
        <v>1022.78</v>
      </c>
      <c r="F10" s="7" t="n">
        <v>16</v>
      </c>
      <c r="G10" s="8" t="n">
        <v>1683.72</v>
      </c>
      <c r="H10" s="9" t="n">
        <f aca="false">IFERROR(E10/C10,0)</f>
        <v>6.35978112175103</v>
      </c>
      <c r="I10" s="10" t="n">
        <f aca="false">IFERROR(C10/D10,0)</f>
        <v>16.082</v>
      </c>
      <c r="J10" s="11" t="n">
        <f aca="false">IFERROR(E10/G10,0)</f>
        <v>0.607452545553893</v>
      </c>
    </row>
    <row r="11" customFormat="false" ht="15" hidden="false" customHeight="false" outlineLevel="0" collapsed="false">
      <c r="A11" s="6" t="n">
        <v>46299</v>
      </c>
      <c r="B11" s="7" t="s">
        <v>23</v>
      </c>
      <c r="C11" s="8" t="n">
        <v>113.36</v>
      </c>
      <c r="D11" s="7" t="n">
        <v>7</v>
      </c>
      <c r="E11" s="8" t="n">
        <v>664.21</v>
      </c>
      <c r="F11" s="7" t="n">
        <v>15</v>
      </c>
      <c r="G11" s="8" t="n">
        <v>1327.08</v>
      </c>
      <c r="H11" s="9" t="n">
        <f aca="false">IFERROR(E11/C11,0)</f>
        <v>5.85929781227946</v>
      </c>
      <c r="I11" s="10" t="n">
        <f aca="false">IFERROR(C11/D11,0)</f>
        <v>16.1942857142857</v>
      </c>
      <c r="J11" s="11" t="n">
        <f aca="false">IFERROR(E11/G11,0)</f>
        <v>0.500504867830123</v>
      </c>
    </row>
    <row r="12" customFormat="false" ht="15" hidden="false" customHeight="false" outlineLevel="0" collapsed="false">
      <c r="A12" s="6" t="n">
        <v>46299</v>
      </c>
      <c r="B12" s="7" t="s">
        <v>24</v>
      </c>
      <c r="C12" s="8" t="n">
        <v>82.38</v>
      </c>
      <c r="D12" s="7" t="n">
        <v>6</v>
      </c>
      <c r="E12" s="8" t="n">
        <v>798.8</v>
      </c>
      <c r="F12" s="7" t="n">
        <v>13</v>
      </c>
      <c r="G12" s="8" t="n">
        <v>1669.83</v>
      </c>
      <c r="H12" s="9" t="n">
        <f aca="false">IFERROR(E12/C12,0)</f>
        <v>9.69652828356397</v>
      </c>
      <c r="I12" s="10" t="n">
        <f aca="false">IFERROR(C12/D12,0)</f>
        <v>13.73</v>
      </c>
      <c r="J12" s="11" t="n">
        <f aca="false">IFERROR(E12/G12,0)</f>
        <v>0.478372049849386</v>
      </c>
    </row>
    <row r="13" customFormat="false" ht="15" hidden="false" customHeight="false" outlineLevel="0" collapsed="false">
      <c r="A13" s="6" t="n">
        <v>46299</v>
      </c>
      <c r="B13" s="7" t="s">
        <v>25</v>
      </c>
      <c r="C13" s="8" t="n">
        <v>156.54</v>
      </c>
      <c r="D13" s="7" t="n">
        <v>7</v>
      </c>
      <c r="E13" s="8" t="n">
        <v>792.09</v>
      </c>
      <c r="F13" s="7" t="n">
        <v>10</v>
      </c>
      <c r="G13" s="8" t="n">
        <v>1140.77</v>
      </c>
      <c r="H13" s="9" t="n">
        <f aca="false">IFERROR(E13/C13,0)</f>
        <v>5.05998466845535</v>
      </c>
      <c r="I13" s="10" t="n">
        <f aca="false">IFERROR(C13/D13,0)</f>
        <v>22.3628571428571</v>
      </c>
      <c r="J13" s="11" t="n">
        <f aca="false">IFERROR(E13/G13,0)</f>
        <v>0.694346800845043</v>
      </c>
    </row>
    <row r="14" customFormat="false" ht="15" hidden="false" customHeight="false" outlineLevel="0" collapsed="false">
      <c r="A14" s="6" t="n">
        <v>46300</v>
      </c>
      <c r="B14" s="7" t="s">
        <v>23</v>
      </c>
      <c r="C14" s="8" t="n">
        <v>103.3</v>
      </c>
      <c r="D14" s="7" t="n">
        <v>8</v>
      </c>
      <c r="E14" s="8" t="n">
        <v>697.25</v>
      </c>
      <c r="F14" s="7" t="n">
        <v>15</v>
      </c>
      <c r="G14" s="8" t="n">
        <v>1199.53</v>
      </c>
      <c r="H14" s="9" t="n">
        <f aca="false">IFERROR(E14/C14,0)</f>
        <v>6.74975798644724</v>
      </c>
      <c r="I14" s="10" t="n">
        <f aca="false">IFERROR(C14/D14,0)</f>
        <v>12.9125</v>
      </c>
      <c r="J14" s="11" t="n">
        <f aca="false">IFERROR(E14/G14,0)</f>
        <v>0.581269330487774</v>
      </c>
    </row>
    <row r="15" customFormat="false" ht="15" hidden="false" customHeight="false" outlineLevel="0" collapsed="false">
      <c r="A15" s="6" t="n">
        <v>46300</v>
      </c>
      <c r="B15" s="7" t="s">
        <v>24</v>
      </c>
      <c r="C15" s="8" t="n">
        <v>81.86</v>
      </c>
      <c r="D15" s="7" t="n">
        <v>7</v>
      </c>
      <c r="E15" s="8" t="n">
        <v>910.07</v>
      </c>
      <c r="F15" s="7" t="n">
        <v>11</v>
      </c>
      <c r="G15" s="8" t="n">
        <v>1434.57</v>
      </c>
      <c r="H15" s="9" t="n">
        <f aca="false">IFERROR(E15/C15,0)</f>
        <v>11.1173955533838</v>
      </c>
      <c r="I15" s="10" t="n">
        <f aca="false">IFERROR(C15/D15,0)</f>
        <v>11.6942857142857</v>
      </c>
      <c r="J15" s="11" t="n">
        <f aca="false">IFERROR(E15/G15,0)</f>
        <v>0.634385216476017</v>
      </c>
    </row>
    <row r="16" customFormat="false" ht="15" hidden="false" customHeight="false" outlineLevel="0" collapsed="false">
      <c r="A16" s="6" t="n">
        <v>46300</v>
      </c>
      <c r="B16" s="7" t="s">
        <v>25</v>
      </c>
      <c r="C16" s="8" t="n">
        <v>155.66</v>
      </c>
      <c r="D16" s="7" t="n">
        <v>11</v>
      </c>
      <c r="E16" s="8" t="n">
        <v>1211</v>
      </c>
      <c r="F16" s="7" t="n">
        <v>19</v>
      </c>
      <c r="G16" s="8" t="n">
        <v>1940.31</v>
      </c>
      <c r="H16" s="9" t="n">
        <f aca="false">IFERROR(E16/C16,0)</f>
        <v>7.77977643582166</v>
      </c>
      <c r="I16" s="10" t="n">
        <f aca="false">IFERROR(C16/D16,0)</f>
        <v>14.1509090909091</v>
      </c>
      <c r="J16" s="11" t="n">
        <f aca="false">IFERROR(E16/G16,0)</f>
        <v>0.624127072478109</v>
      </c>
    </row>
    <row r="17" customFormat="false" ht="15" hidden="false" customHeight="false" outlineLevel="0" collapsed="false">
      <c r="A17" s="6" t="n">
        <v>46301</v>
      </c>
      <c r="B17" s="7" t="s">
        <v>23</v>
      </c>
      <c r="C17" s="8" t="n">
        <v>108.96</v>
      </c>
      <c r="D17" s="7" t="n">
        <v>10</v>
      </c>
      <c r="E17" s="8" t="n">
        <v>885.75</v>
      </c>
      <c r="F17" s="7" t="n">
        <v>17</v>
      </c>
      <c r="G17" s="8" t="n">
        <v>1512.25</v>
      </c>
      <c r="H17" s="9" t="n">
        <f aca="false">IFERROR(E17/C17,0)</f>
        <v>8.12912995594714</v>
      </c>
      <c r="I17" s="10" t="n">
        <f aca="false">IFERROR(C17/D17,0)</f>
        <v>10.896</v>
      </c>
      <c r="J17" s="11" t="n">
        <f aca="false">IFERROR(E17/G17,0)</f>
        <v>0.585716647379732</v>
      </c>
    </row>
    <row r="18" customFormat="false" ht="15" hidden="false" customHeight="false" outlineLevel="0" collapsed="false">
      <c r="A18" s="6" t="n">
        <v>46301</v>
      </c>
      <c r="B18" s="7" t="s">
        <v>24</v>
      </c>
      <c r="C18" s="8" t="n">
        <v>84.71</v>
      </c>
      <c r="D18" s="7" t="n">
        <v>8</v>
      </c>
      <c r="E18" s="8" t="n">
        <v>1041.65</v>
      </c>
      <c r="F18" s="7" t="n">
        <v>12</v>
      </c>
      <c r="G18" s="8" t="n">
        <v>1570.28</v>
      </c>
      <c r="H18" s="9" t="n">
        <f aca="false">IFERROR(E18/C18,0)</f>
        <v>12.2966591901783</v>
      </c>
      <c r="I18" s="10" t="n">
        <f aca="false">IFERROR(C18/D18,0)</f>
        <v>10.58875</v>
      </c>
      <c r="J18" s="11" t="n">
        <f aca="false">IFERROR(E18/G18,0)</f>
        <v>0.663353032580177</v>
      </c>
    </row>
    <row r="19" customFormat="false" ht="15" hidden="false" customHeight="false" outlineLevel="0" collapsed="false">
      <c r="A19" s="6" t="n">
        <v>46301</v>
      </c>
      <c r="B19" s="7" t="s">
        <v>25</v>
      </c>
      <c r="C19" s="8" t="n">
        <v>173.22</v>
      </c>
      <c r="D19" s="7" t="n">
        <v>9</v>
      </c>
      <c r="E19" s="8" t="n">
        <v>1230.62</v>
      </c>
      <c r="F19" s="7" t="n">
        <v>13</v>
      </c>
      <c r="G19" s="8" t="n">
        <v>1695.75</v>
      </c>
      <c r="H19" s="9" t="n">
        <f aca="false">IFERROR(E19/C19,0)</f>
        <v>7.10437593811338</v>
      </c>
      <c r="I19" s="10" t="n">
        <f aca="false">IFERROR(C19/D19,0)</f>
        <v>19.2466666666667</v>
      </c>
      <c r="J19" s="11" t="n">
        <f aca="false">IFERROR(E19/G19,0)</f>
        <v>0.725708388618605</v>
      </c>
    </row>
    <row r="20" customFormat="false" ht="15" hidden="false" customHeight="false" outlineLevel="0" collapsed="false">
      <c r="A20" s="6" t="n">
        <v>46302</v>
      </c>
      <c r="B20" s="7" t="s">
        <v>23</v>
      </c>
      <c r="C20" s="8" t="n">
        <v>101.62</v>
      </c>
      <c r="D20" s="7" t="n">
        <v>5</v>
      </c>
      <c r="E20" s="8" t="n">
        <v>636.26</v>
      </c>
      <c r="F20" s="7" t="n">
        <v>8</v>
      </c>
      <c r="G20" s="8" t="n">
        <v>1026.23</v>
      </c>
      <c r="H20" s="9" t="n">
        <f aca="false">IFERROR(E20/C20,0)</f>
        <v>6.26116906120842</v>
      </c>
      <c r="I20" s="10" t="n">
        <f aca="false">IFERROR(C20/D20,0)</f>
        <v>20.324</v>
      </c>
      <c r="J20" s="11" t="n">
        <f aca="false">IFERROR(E20/G20,0)</f>
        <v>0.619997466454888</v>
      </c>
    </row>
    <row r="21" customFormat="false" ht="15" hidden="false" customHeight="false" outlineLevel="0" collapsed="false">
      <c r="A21" s="6" t="n">
        <v>46302</v>
      </c>
      <c r="B21" s="7" t="s">
        <v>24</v>
      </c>
      <c r="C21" s="8" t="n">
        <v>76.73</v>
      </c>
      <c r="D21" s="7" t="n">
        <v>8</v>
      </c>
      <c r="E21" s="8" t="n">
        <v>898.46</v>
      </c>
      <c r="F21" s="7" t="n">
        <v>11</v>
      </c>
      <c r="G21" s="8" t="n">
        <v>1213.4</v>
      </c>
      <c r="H21" s="9" t="n">
        <f aca="false">IFERROR(E21/C21,0)</f>
        <v>11.7093705200052</v>
      </c>
      <c r="I21" s="10" t="n">
        <f aca="false">IFERROR(C21/D21,0)</f>
        <v>9.59125</v>
      </c>
      <c r="J21" s="11" t="n">
        <f aca="false">IFERROR(E21/G21,0)</f>
        <v>0.740448327014999</v>
      </c>
    </row>
    <row r="22" customFormat="false" ht="15" hidden="false" customHeight="false" outlineLevel="0" collapsed="false">
      <c r="A22" s="6" t="n">
        <v>46302</v>
      </c>
      <c r="B22" s="7" t="s">
        <v>25</v>
      </c>
      <c r="C22" s="8" t="n">
        <v>152.97</v>
      </c>
      <c r="D22" s="7" t="n">
        <v>14</v>
      </c>
      <c r="E22" s="8" t="n">
        <v>1820.85</v>
      </c>
      <c r="F22" s="7" t="n">
        <v>22</v>
      </c>
      <c r="G22" s="8" t="n">
        <v>2824.98</v>
      </c>
      <c r="H22" s="9" t="n">
        <f aca="false">IFERROR(E22/C22,0)</f>
        <v>11.9033143753677</v>
      </c>
      <c r="I22" s="10" t="n">
        <f aca="false">IFERROR(C22/D22,0)</f>
        <v>10.9264285714286</v>
      </c>
      <c r="J22" s="11" t="n">
        <f aca="false">IFERROR(E22/G22,0)</f>
        <v>0.644553235775121</v>
      </c>
    </row>
    <row r="23" customFormat="false" ht="15" hidden="false" customHeight="false" outlineLevel="0" collapsed="false">
      <c r="A23" s="6" t="n">
        <v>46303</v>
      </c>
      <c r="B23" s="7" t="s">
        <v>23</v>
      </c>
      <c r="C23" s="8" t="n">
        <v>129.91</v>
      </c>
      <c r="D23" s="7" t="n">
        <v>12</v>
      </c>
      <c r="E23" s="8" t="n">
        <v>1470.6</v>
      </c>
      <c r="F23" s="7" t="n">
        <v>17</v>
      </c>
      <c r="G23" s="8" t="n">
        <v>2136.85</v>
      </c>
      <c r="H23" s="9" t="n">
        <f aca="false">IFERROR(E23/C23,0)</f>
        <v>11.3201447155723</v>
      </c>
      <c r="I23" s="10" t="n">
        <f aca="false">IFERROR(C23/D23,0)</f>
        <v>10.8258333333333</v>
      </c>
      <c r="J23" s="11" t="n">
        <f aca="false">IFERROR(E23/G23,0)</f>
        <v>0.688209280014975</v>
      </c>
    </row>
    <row r="24" customFormat="false" ht="15" hidden="false" customHeight="false" outlineLevel="0" collapsed="false">
      <c r="A24" s="6" t="n">
        <v>46303</v>
      </c>
      <c r="B24" s="7" t="s">
        <v>24</v>
      </c>
      <c r="C24" s="8" t="n">
        <v>68.83</v>
      </c>
      <c r="D24" s="7" t="n">
        <v>4</v>
      </c>
      <c r="E24" s="8" t="n">
        <v>391.03</v>
      </c>
      <c r="F24" s="7" t="n">
        <v>7</v>
      </c>
      <c r="G24" s="8" t="n">
        <v>626.71</v>
      </c>
      <c r="H24" s="9" t="n">
        <f aca="false">IFERROR(E24/C24,0)</f>
        <v>5.68109835827401</v>
      </c>
      <c r="I24" s="10" t="n">
        <f aca="false">IFERROR(C24/D24,0)</f>
        <v>17.2075</v>
      </c>
      <c r="J24" s="11" t="n">
        <f aca="false">IFERROR(E24/G24,0)</f>
        <v>0.623940897703882</v>
      </c>
    </row>
    <row r="25" customFormat="false" ht="15" hidden="false" customHeight="false" outlineLevel="0" collapsed="false">
      <c r="A25" s="6" t="n">
        <v>46303</v>
      </c>
      <c r="B25" s="7" t="s">
        <v>25</v>
      </c>
      <c r="C25" s="8" t="n">
        <v>169.87</v>
      </c>
      <c r="D25" s="7" t="n">
        <v>8</v>
      </c>
      <c r="E25" s="8" t="n">
        <v>804.05</v>
      </c>
      <c r="F25" s="7" t="n">
        <v>11</v>
      </c>
      <c r="G25" s="8" t="n">
        <v>1083.16</v>
      </c>
      <c r="H25" s="9" t="n">
        <f aca="false">IFERROR(E25/C25,0)</f>
        <v>4.7333254841938</v>
      </c>
      <c r="I25" s="10" t="n">
        <f aca="false">IFERROR(C25/D25,0)</f>
        <v>21.23375</v>
      </c>
      <c r="J25" s="11" t="n">
        <f aca="false">IFERROR(E25/G25,0)</f>
        <v>0.74231877100336</v>
      </c>
    </row>
    <row r="26" customFormat="false" ht="15" hidden="false" customHeight="false" outlineLevel="0" collapsed="false">
      <c r="A26" s="6" t="n">
        <v>46304</v>
      </c>
      <c r="B26" s="7" t="s">
        <v>23</v>
      </c>
      <c r="C26" s="8" t="n">
        <v>113.72</v>
      </c>
      <c r="D26" s="7" t="n">
        <v>9</v>
      </c>
      <c r="E26" s="8" t="n">
        <v>1236.78</v>
      </c>
      <c r="F26" s="7" t="n">
        <v>16</v>
      </c>
      <c r="G26" s="8" t="n">
        <v>2254.29</v>
      </c>
      <c r="H26" s="9" t="n">
        <f aca="false">IFERROR(E26/C26,0)</f>
        <v>10.8756595145973</v>
      </c>
      <c r="I26" s="10" t="n">
        <f aca="false">IFERROR(C26/D26,0)</f>
        <v>12.6355555555556</v>
      </c>
      <c r="J26" s="11" t="n">
        <f aca="false">IFERROR(E26/G26,0)</f>
        <v>0.548633937958293</v>
      </c>
    </row>
    <row r="27" customFormat="false" ht="15" hidden="false" customHeight="false" outlineLevel="0" collapsed="false">
      <c r="A27" s="6" t="n">
        <v>46304</v>
      </c>
      <c r="B27" s="7" t="s">
        <v>24</v>
      </c>
      <c r="C27" s="8" t="n">
        <v>94.41</v>
      </c>
      <c r="D27" s="7" t="n">
        <v>6</v>
      </c>
      <c r="E27" s="8" t="n">
        <v>754.13</v>
      </c>
      <c r="F27" s="7" t="n">
        <v>11</v>
      </c>
      <c r="G27" s="8" t="n">
        <v>1426.47</v>
      </c>
      <c r="H27" s="9" t="n">
        <f aca="false">IFERROR(E27/C27,0)</f>
        <v>7.98781908696113</v>
      </c>
      <c r="I27" s="10" t="n">
        <f aca="false">IFERROR(C27/D27,0)</f>
        <v>15.735</v>
      </c>
      <c r="J27" s="11" t="n">
        <f aca="false">IFERROR(E27/G27,0)</f>
        <v>0.528668671615947</v>
      </c>
    </row>
    <row r="28" customFormat="false" ht="15" hidden="false" customHeight="false" outlineLevel="0" collapsed="false">
      <c r="A28" s="6" t="n">
        <v>46304</v>
      </c>
      <c r="B28" s="7" t="s">
        <v>25</v>
      </c>
      <c r="C28" s="8" t="n">
        <v>166.8</v>
      </c>
      <c r="D28" s="7" t="n">
        <v>14</v>
      </c>
      <c r="E28" s="8" t="n">
        <v>1804.36</v>
      </c>
      <c r="F28" s="7" t="n">
        <v>19</v>
      </c>
      <c r="G28" s="8" t="n">
        <v>2396.85</v>
      </c>
      <c r="H28" s="9" t="n">
        <f aca="false">IFERROR(E28/C28,0)</f>
        <v>10.8175059952038</v>
      </c>
      <c r="I28" s="10" t="n">
        <f aca="false">IFERROR(C28/D28,0)</f>
        <v>11.9142857142857</v>
      </c>
      <c r="J28" s="11" t="n">
        <f aca="false">IFERROR(E28/G28,0)</f>
        <v>0.752804722865428</v>
      </c>
    </row>
    <row r="29" customFormat="false" ht="15" hidden="false" customHeight="false" outlineLevel="0" collapsed="false">
      <c r="A29" s="6" t="n">
        <v>46305</v>
      </c>
      <c r="B29" s="7" t="s">
        <v>23</v>
      </c>
      <c r="C29" s="8" t="n">
        <v>114.92</v>
      </c>
      <c r="D29" s="7" t="n">
        <v>8</v>
      </c>
      <c r="E29" s="8" t="n">
        <v>856.19</v>
      </c>
      <c r="F29" s="7" t="n">
        <v>11</v>
      </c>
      <c r="G29" s="8" t="n">
        <v>1119.54</v>
      </c>
      <c r="H29" s="9" t="n">
        <f aca="false">IFERROR(E29/C29,0)</f>
        <v>7.45031326139923</v>
      </c>
      <c r="I29" s="10" t="n">
        <f aca="false">IFERROR(C29/D29,0)</f>
        <v>14.365</v>
      </c>
      <c r="J29" s="11" t="n">
        <f aca="false">IFERROR(E29/G29,0)</f>
        <v>0.764769458884899</v>
      </c>
    </row>
    <row r="30" customFormat="false" ht="15" hidden="false" customHeight="false" outlineLevel="0" collapsed="false">
      <c r="A30" s="6" t="n">
        <v>46305</v>
      </c>
      <c r="B30" s="7" t="s">
        <v>24</v>
      </c>
      <c r="C30" s="8" t="n">
        <v>70.68</v>
      </c>
      <c r="D30" s="7" t="n">
        <v>4</v>
      </c>
      <c r="E30" s="8" t="n">
        <v>414.81</v>
      </c>
      <c r="F30" s="7" t="n">
        <v>6</v>
      </c>
      <c r="G30" s="8" t="n">
        <v>587.1</v>
      </c>
      <c r="H30" s="9" t="n">
        <f aca="false">IFERROR(E30/C30,0)</f>
        <v>5.8688455008489</v>
      </c>
      <c r="I30" s="10" t="n">
        <f aca="false">IFERROR(C30/D30,0)</f>
        <v>17.67</v>
      </c>
      <c r="J30" s="11" t="n">
        <f aca="false">IFERROR(E30/G30,0)</f>
        <v>0.706540623403168</v>
      </c>
    </row>
    <row r="31" customFormat="false" ht="15" hidden="false" customHeight="false" outlineLevel="0" collapsed="false">
      <c r="A31" s="6" t="n">
        <v>46305</v>
      </c>
      <c r="B31" s="7" t="s">
        <v>25</v>
      </c>
      <c r="C31" s="8" t="n">
        <v>154.01</v>
      </c>
      <c r="D31" s="7" t="n">
        <v>11</v>
      </c>
      <c r="E31" s="8" t="n">
        <v>1509.11</v>
      </c>
      <c r="F31" s="7" t="n">
        <v>17</v>
      </c>
      <c r="G31" s="8" t="n">
        <v>2173.93</v>
      </c>
      <c r="H31" s="9" t="n">
        <f aca="false">IFERROR(E31/C31,0)</f>
        <v>9.79877930004545</v>
      </c>
      <c r="I31" s="10" t="n">
        <f aca="false">IFERROR(C31/D31,0)</f>
        <v>14.0009090909091</v>
      </c>
      <c r="J31" s="11" t="n">
        <f aca="false">IFERROR(E31/G31,0)</f>
        <v>0.694185185355554</v>
      </c>
    </row>
    <row r="32" customFormat="false" ht="15" hidden="false" customHeight="false" outlineLevel="0" collapsed="false">
      <c r="A32" s="6" t="n">
        <v>46306</v>
      </c>
      <c r="B32" s="7" t="s">
        <v>23</v>
      </c>
      <c r="C32" s="8" t="n">
        <v>137.97</v>
      </c>
      <c r="D32" s="7" t="n">
        <v>9</v>
      </c>
      <c r="E32" s="8" t="n">
        <v>838.53</v>
      </c>
      <c r="F32" s="7" t="n">
        <v>13</v>
      </c>
      <c r="G32" s="8" t="n">
        <v>1243.5</v>
      </c>
      <c r="H32" s="9" t="n">
        <f aca="false">IFERROR(E32/C32,0)</f>
        <v>6.07762557077626</v>
      </c>
      <c r="I32" s="10" t="n">
        <f aca="false">IFERROR(C32/D32,0)</f>
        <v>15.33</v>
      </c>
      <c r="J32" s="11" t="n">
        <f aca="false">IFERROR(E32/G32,0)</f>
        <v>0.674330518697226</v>
      </c>
    </row>
    <row r="33" customFormat="false" ht="15" hidden="false" customHeight="false" outlineLevel="0" collapsed="false">
      <c r="A33" s="6" t="n">
        <v>46306</v>
      </c>
      <c r="B33" s="7" t="s">
        <v>24</v>
      </c>
      <c r="C33" s="8" t="n">
        <v>83.27</v>
      </c>
      <c r="D33" s="7" t="n">
        <v>5</v>
      </c>
      <c r="E33" s="8" t="n">
        <v>456.72</v>
      </c>
      <c r="F33" s="7" t="n">
        <v>10</v>
      </c>
      <c r="G33" s="8" t="n">
        <v>958.17</v>
      </c>
      <c r="H33" s="9" t="n">
        <f aca="false">IFERROR(E33/C33,0)</f>
        <v>5.48480845442536</v>
      </c>
      <c r="I33" s="10" t="n">
        <f aca="false">IFERROR(C33/D33,0)</f>
        <v>16.654</v>
      </c>
      <c r="J33" s="11" t="n">
        <f aca="false">IFERROR(E33/G33,0)</f>
        <v>0.476658630514418</v>
      </c>
    </row>
    <row r="34" customFormat="false" ht="15" hidden="false" customHeight="false" outlineLevel="0" collapsed="false">
      <c r="A34" s="6" t="n">
        <v>46306</v>
      </c>
      <c r="B34" s="7" t="s">
        <v>25</v>
      </c>
      <c r="C34" s="8" t="n">
        <v>147.96</v>
      </c>
      <c r="D34" s="7" t="n">
        <v>10</v>
      </c>
      <c r="E34" s="8" t="n">
        <v>897.24</v>
      </c>
      <c r="F34" s="7" t="n">
        <v>12</v>
      </c>
      <c r="G34" s="8" t="n">
        <v>1081.16</v>
      </c>
      <c r="H34" s="9" t="n">
        <f aca="false">IFERROR(E34/C34,0)</f>
        <v>6.06407137064071</v>
      </c>
      <c r="I34" s="10" t="n">
        <f aca="false">IFERROR(C34/D34,0)</f>
        <v>14.796</v>
      </c>
      <c r="J34" s="11" t="n">
        <f aca="false">IFERROR(E34/G34,0)</f>
        <v>0.829886418291465</v>
      </c>
    </row>
    <row r="35" customFormat="false" ht="15" hidden="false" customHeight="false" outlineLevel="0" collapsed="false">
      <c r="A35" s="6" t="n">
        <v>46307</v>
      </c>
      <c r="B35" s="7" t="s">
        <v>23</v>
      </c>
      <c r="C35" s="8" t="n">
        <v>131.54</v>
      </c>
      <c r="D35" s="7" t="n">
        <v>8</v>
      </c>
      <c r="E35" s="8" t="n">
        <v>984.5</v>
      </c>
      <c r="F35" s="7" t="n">
        <v>14</v>
      </c>
      <c r="G35" s="8" t="n">
        <v>1580.32</v>
      </c>
      <c r="H35" s="9" t="n">
        <f aca="false">IFERROR(E35/C35,0)</f>
        <v>7.48441538695454</v>
      </c>
      <c r="I35" s="10" t="n">
        <f aca="false">IFERROR(C35/D35,0)</f>
        <v>16.4425</v>
      </c>
      <c r="J35" s="11" t="n">
        <f aca="false">IFERROR(E35/G35,0)</f>
        <v>0.622975093651919</v>
      </c>
    </row>
    <row r="36" customFormat="false" ht="15" hidden="false" customHeight="false" outlineLevel="0" collapsed="false">
      <c r="A36" s="6" t="n">
        <v>46307</v>
      </c>
      <c r="B36" s="7" t="s">
        <v>24</v>
      </c>
      <c r="C36" s="8" t="n">
        <v>94.43</v>
      </c>
      <c r="D36" s="7" t="n">
        <v>6</v>
      </c>
      <c r="E36" s="8" t="n">
        <v>558.38</v>
      </c>
      <c r="F36" s="7" t="n">
        <v>12</v>
      </c>
      <c r="G36" s="8" t="n">
        <v>1158.21</v>
      </c>
      <c r="H36" s="9" t="n">
        <f aca="false">IFERROR(E36/C36,0)</f>
        <v>5.9131631896643</v>
      </c>
      <c r="I36" s="10" t="n">
        <f aca="false">IFERROR(C36/D36,0)</f>
        <v>15.7383333333333</v>
      </c>
      <c r="J36" s="11" t="n">
        <f aca="false">IFERROR(E36/G36,0)</f>
        <v>0.482106008409529</v>
      </c>
    </row>
    <row r="37" customFormat="false" ht="15" hidden="false" customHeight="false" outlineLevel="0" collapsed="false">
      <c r="A37" s="6" t="n">
        <v>46307</v>
      </c>
      <c r="B37" s="7" t="s">
        <v>25</v>
      </c>
      <c r="C37" s="8" t="n">
        <v>165.49</v>
      </c>
      <c r="D37" s="7" t="n">
        <v>9</v>
      </c>
      <c r="E37" s="8" t="n">
        <v>1083.24</v>
      </c>
      <c r="F37" s="7" t="n">
        <v>11</v>
      </c>
      <c r="G37" s="8" t="n">
        <v>1326.09</v>
      </c>
      <c r="H37" s="9" t="n">
        <f aca="false">IFERROR(E37/C37,0)</f>
        <v>6.54565230527524</v>
      </c>
      <c r="I37" s="10" t="n">
        <f aca="false">IFERROR(C37/D37,0)</f>
        <v>18.3877777777778</v>
      </c>
      <c r="J37" s="11" t="n">
        <f aca="false">IFERROR(E37/G37,0)</f>
        <v>0.816867633418546</v>
      </c>
    </row>
    <row r="38" customFormat="false" ht="15" hidden="false" customHeight="false" outlineLevel="0" collapsed="false">
      <c r="A38" s="6" t="n">
        <v>46308</v>
      </c>
      <c r="B38" s="7" t="s">
        <v>23</v>
      </c>
      <c r="C38" s="8" t="n">
        <v>108.53</v>
      </c>
      <c r="D38" s="7" t="n">
        <v>8</v>
      </c>
      <c r="E38" s="8" t="n">
        <v>753.5</v>
      </c>
      <c r="F38" s="7" t="n">
        <v>16</v>
      </c>
      <c r="G38" s="8" t="n">
        <v>1406.66</v>
      </c>
      <c r="H38" s="9" t="n">
        <f aca="false">IFERROR(E38/C38,0)</f>
        <v>6.94278079793605</v>
      </c>
      <c r="I38" s="10" t="n">
        <f aca="false">IFERROR(C38/D38,0)</f>
        <v>13.56625</v>
      </c>
      <c r="J38" s="11" t="n">
        <f aca="false">IFERROR(E38/G38,0)</f>
        <v>0.535666045810644</v>
      </c>
    </row>
    <row r="39" customFormat="false" ht="15" hidden="false" customHeight="false" outlineLevel="0" collapsed="false">
      <c r="A39" s="6" t="n">
        <v>46308</v>
      </c>
      <c r="B39" s="7" t="s">
        <v>24</v>
      </c>
      <c r="C39" s="8" t="n">
        <v>81.33</v>
      </c>
      <c r="D39" s="7" t="n">
        <v>6</v>
      </c>
      <c r="E39" s="8" t="n">
        <v>720.03</v>
      </c>
      <c r="F39" s="7" t="n">
        <v>12</v>
      </c>
      <c r="G39" s="8" t="n">
        <v>1471.34</v>
      </c>
      <c r="H39" s="9" t="n">
        <f aca="false">IFERROR(E39/C39,0)</f>
        <v>8.85319070453707</v>
      </c>
      <c r="I39" s="10" t="n">
        <f aca="false">IFERROR(C39/D39,0)</f>
        <v>13.555</v>
      </c>
      <c r="J39" s="11" t="n">
        <f aca="false">IFERROR(E39/G39,0)</f>
        <v>0.489370233936412</v>
      </c>
    </row>
    <row r="40" customFormat="false" ht="15" hidden="false" customHeight="false" outlineLevel="0" collapsed="false">
      <c r="A40" s="6" t="n">
        <v>46308</v>
      </c>
      <c r="B40" s="7" t="s">
        <v>25</v>
      </c>
      <c r="C40" s="8" t="n">
        <v>179.1</v>
      </c>
      <c r="D40" s="7" t="n">
        <v>14</v>
      </c>
      <c r="E40" s="8" t="n">
        <v>1810.68</v>
      </c>
      <c r="F40" s="7" t="n">
        <v>22</v>
      </c>
      <c r="G40" s="8" t="n">
        <v>2762.79</v>
      </c>
      <c r="H40" s="9" t="n">
        <f aca="false">IFERROR(E40/C40,0)</f>
        <v>10.1098827470687</v>
      </c>
      <c r="I40" s="10" t="n">
        <f aca="false">IFERROR(C40/D40,0)</f>
        <v>12.7928571428571</v>
      </c>
      <c r="J40" s="11" t="n">
        <f aca="false">IFERROR(E40/G40,0)</f>
        <v>0.655380973581054</v>
      </c>
    </row>
    <row r="41" customFormat="false" ht="15" hidden="false" customHeight="false" outlineLevel="0" collapsed="false">
      <c r="A41" s="6" t="n">
        <v>46309</v>
      </c>
      <c r="B41" s="7" t="s">
        <v>23</v>
      </c>
      <c r="C41" s="8" t="n">
        <v>134.56</v>
      </c>
      <c r="D41" s="7" t="n">
        <v>6</v>
      </c>
      <c r="E41" s="8" t="n">
        <v>672.62</v>
      </c>
      <c r="F41" s="7" t="n">
        <v>13</v>
      </c>
      <c r="G41" s="8" t="n">
        <v>1307.22</v>
      </c>
      <c r="H41" s="9" t="n">
        <f aca="false">IFERROR(E41/C41,0)</f>
        <v>4.99866230677765</v>
      </c>
      <c r="I41" s="10" t="n">
        <f aca="false">IFERROR(C41/D41,0)</f>
        <v>22.4266666666667</v>
      </c>
      <c r="J41" s="11" t="n">
        <f aca="false">IFERROR(E41/G41,0)</f>
        <v>0.51454231116415</v>
      </c>
    </row>
    <row r="42" customFormat="false" ht="15" hidden="false" customHeight="false" outlineLevel="0" collapsed="false">
      <c r="A42" s="6" t="n">
        <v>46309</v>
      </c>
      <c r="B42" s="7" t="s">
        <v>24</v>
      </c>
      <c r="C42" s="8" t="n">
        <v>64.89</v>
      </c>
      <c r="D42" s="7" t="n">
        <v>4</v>
      </c>
      <c r="E42" s="8" t="n">
        <v>397.02</v>
      </c>
      <c r="F42" s="7" t="n">
        <v>11</v>
      </c>
      <c r="G42" s="8" t="n">
        <v>1078.98</v>
      </c>
      <c r="H42" s="9" t="n">
        <f aca="false">IFERROR(E42/C42,0)</f>
        <v>6.11835413777161</v>
      </c>
      <c r="I42" s="10" t="n">
        <f aca="false">IFERROR(C42/D42,0)</f>
        <v>16.2225</v>
      </c>
      <c r="J42" s="11" t="n">
        <f aca="false">IFERROR(E42/G42,0)</f>
        <v>0.367958627592726</v>
      </c>
    </row>
    <row r="43" customFormat="false" ht="15" hidden="false" customHeight="false" outlineLevel="0" collapsed="false">
      <c r="A43" s="6" t="n">
        <v>46309</v>
      </c>
      <c r="B43" s="7" t="s">
        <v>25</v>
      </c>
      <c r="C43" s="8" t="n">
        <v>140.66</v>
      </c>
      <c r="D43" s="7" t="n">
        <v>13</v>
      </c>
      <c r="E43" s="8" t="n">
        <v>1622.04</v>
      </c>
      <c r="F43" s="7" t="n">
        <v>17</v>
      </c>
      <c r="G43" s="8" t="n">
        <v>2164.3</v>
      </c>
      <c r="H43" s="9" t="n">
        <f aca="false">IFERROR(E43/C43,0)</f>
        <v>11.5316365704536</v>
      </c>
      <c r="I43" s="10" t="n">
        <f aca="false">IFERROR(C43/D43,0)</f>
        <v>10.82</v>
      </c>
      <c r="J43" s="11" t="n">
        <f aca="false">IFERROR(E43/G43,0)</f>
        <v>0.749452478861526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13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17"/>
    <col collapsed="false" customWidth="true" hidden="false" outlineLevel="0" max="7" min="7" style="0" width="11"/>
    <col collapsed="false" customWidth="true" hidden="false" outlineLevel="0" max="8" min="8" style="0" width="14"/>
  </cols>
  <sheetData>
    <row r="1" customFormat="false" ht="17.35" hidden="false" customHeight="false" outlineLevel="0" collapsed="false">
      <c r="A1" s="1" t="s">
        <v>26</v>
      </c>
    </row>
    <row r="2" customFormat="false" ht="15" hidden="false" customHeight="false" outlineLevel="0" collapsed="false">
      <c r="A2" s="12" t="s">
        <v>27</v>
      </c>
      <c r="B2" s="13" t="n">
        <v>46296</v>
      </c>
      <c r="D2" s="14" t="s">
        <v>28</v>
      </c>
      <c r="E2" s="15" t="n">
        <f aca="false">EOMONTH(B2,0)</f>
        <v>46326</v>
      </c>
    </row>
    <row r="4" customFormat="false" ht="26.85" hidden="false" customHeight="false" outlineLevel="0" collapsed="false">
      <c r="A4" s="16" t="s">
        <v>14</v>
      </c>
      <c r="B4" s="16" t="s">
        <v>29</v>
      </c>
      <c r="C4" s="16" t="s">
        <v>16</v>
      </c>
      <c r="D4" s="16" t="s">
        <v>17</v>
      </c>
      <c r="E4" s="16" t="s">
        <v>30</v>
      </c>
      <c r="F4" s="16" t="s">
        <v>31</v>
      </c>
      <c r="G4" s="16" t="s">
        <v>20</v>
      </c>
      <c r="H4" s="16" t="s">
        <v>21</v>
      </c>
    </row>
    <row r="5" customFormat="false" ht="15" hidden="false" customHeight="false" outlineLevel="0" collapsed="false">
      <c r="A5" s="7" t="s">
        <v>23</v>
      </c>
      <c r="B5" s="10" t="n">
        <f aca="false">SUMIFS(Dziennie!$C$2:$C$1000,Dziennie!$A$2:$A$1000,"&gt;="&amp;$B$2,Dziennie!$A$2:$A$1000,"&lt;="&amp;$E$2,Dziennie!$B$2:$B$1000,$A5)</f>
        <v>1668.24</v>
      </c>
      <c r="C5" s="14" t="n">
        <f aca="false">SUMIFS(Dziennie!$D$2:$D$1000,Dziennie!$A$2:$A$1000,"&gt;="&amp;$B$2,Dziennie!$A$2:$A$1000,"&lt;="&amp;$E$2,Dziennie!$B$2:$B$1000,$A5)</f>
        <v>114</v>
      </c>
      <c r="D5" s="10" t="n">
        <f aca="false">SUMIFS(Dziennie!$E$2:$E$1000,Dziennie!$A$2:$A$1000,"&gt;="&amp;$B$2,Dziennie!$A$2:$A$1000,"&lt;="&amp;$E$2,Dziennie!$B$2:$B$1000,$A5)</f>
        <v>12559.14</v>
      </c>
      <c r="E5" s="14" t="n">
        <f aca="false">SUMIFS(Dziennie!$F$2:$F$1000,Dziennie!$A$2:$A$1000,"&gt;="&amp;$B$2,Dziennie!$A$2:$A$1000,"&lt;="&amp;$E$2,Dziennie!$B$2:$B$1000,$A5)</f>
        <v>194</v>
      </c>
      <c r="F5" s="10" t="n">
        <f aca="false">SUMIFS(Dziennie!$G$2:$G$1000,Dziennie!$A$2:$A$1000,"&gt;="&amp;$B$2,Dziennie!$A$2:$A$1000,"&lt;="&amp;$E$2,Dziennie!$B$2:$B$1000,$A5)</f>
        <v>20709.17</v>
      </c>
      <c r="G5" s="9" t="n">
        <f aca="false">IFERROR(D5/B5,0)</f>
        <v>7.52837721191195</v>
      </c>
      <c r="H5" s="10" t="n">
        <f aca="false">IFERROR(B5/C5,0)</f>
        <v>14.6336842105263</v>
      </c>
    </row>
    <row r="6" customFormat="false" ht="15" hidden="false" customHeight="false" outlineLevel="0" collapsed="false">
      <c r="A6" s="7" t="s">
        <v>24</v>
      </c>
      <c r="B6" s="10" t="n">
        <f aca="false">SUMIFS(Dziennie!$C$2:$C$1000,Dziennie!$A$2:$A$1000,"&gt;="&amp;$B$2,Dziennie!$A$2:$A$1000,"&lt;="&amp;$E$2,Dziennie!$B$2:$B$1000,$A6)</f>
        <v>1100.12</v>
      </c>
      <c r="C6" s="14" t="n">
        <f aca="false">SUMIFS(Dziennie!$D$2:$D$1000,Dziennie!$A$2:$A$1000,"&gt;="&amp;$B$2,Dziennie!$A$2:$A$1000,"&lt;="&amp;$E$2,Dziennie!$B$2:$B$1000,$A6)</f>
        <v>82</v>
      </c>
      <c r="D6" s="10" t="n">
        <f aca="false">SUMIFS(Dziennie!$E$2:$E$1000,Dziennie!$A$2:$A$1000,"&gt;="&amp;$B$2,Dziennie!$A$2:$A$1000,"&lt;="&amp;$E$2,Dziennie!$B$2:$B$1000,$A6)</f>
        <v>9657.05</v>
      </c>
      <c r="E6" s="14" t="n">
        <f aca="false">SUMIFS(Dziennie!$F$2:$F$1000,Dziennie!$A$2:$A$1000,"&gt;="&amp;$B$2,Dziennie!$A$2:$A$1000,"&lt;="&amp;$E$2,Dziennie!$B$2:$B$1000,$A6)</f>
        <v>145</v>
      </c>
      <c r="F6" s="10" t="n">
        <f aca="false">SUMIFS(Dziennie!$G$2:$G$1000,Dziennie!$A$2:$A$1000,"&gt;="&amp;$B$2,Dziennie!$A$2:$A$1000,"&lt;="&amp;$E$2,Dziennie!$B$2:$B$1000,$A6)</f>
        <v>16707.89</v>
      </c>
      <c r="G6" s="9" t="n">
        <f aca="false">IFERROR(D6/B6,0)</f>
        <v>8.778178744137</v>
      </c>
      <c r="H6" s="10" t="n">
        <f aca="false">IFERROR(B6/C6,0)</f>
        <v>13.4160975609756</v>
      </c>
    </row>
    <row r="7" customFormat="false" ht="15" hidden="false" customHeight="false" outlineLevel="0" collapsed="false">
      <c r="A7" s="7" t="s">
        <v>25</v>
      </c>
      <c r="B7" s="10" t="n">
        <f aca="false">SUMIFS(Dziennie!$C$2:$C$1000,Dziennie!$A$2:$A$1000,"&gt;="&amp;$B$2,Dziennie!$A$2:$A$1000,"&lt;="&amp;$E$2,Dziennie!$B$2:$B$1000,$A7)</f>
        <v>2197.11</v>
      </c>
      <c r="C7" s="14" t="n">
        <f aca="false">SUMIFS(Dziennie!$D$2:$D$1000,Dziennie!$A$2:$A$1000,"&gt;="&amp;$B$2,Dziennie!$A$2:$A$1000,"&lt;="&amp;$E$2,Dziennie!$B$2:$B$1000,$A7)</f>
        <v>147</v>
      </c>
      <c r="D7" s="10" t="n">
        <f aca="false">SUMIFS(Dziennie!$E$2:$E$1000,Dziennie!$A$2:$A$1000,"&gt;="&amp;$B$2,Dziennie!$A$2:$A$1000,"&lt;="&amp;$E$2,Dziennie!$B$2:$B$1000,$A7)</f>
        <v>17385.36</v>
      </c>
      <c r="E7" s="14" t="n">
        <f aca="false">SUMIFS(Dziennie!$F$2:$F$1000,Dziennie!$A$2:$A$1000,"&gt;="&amp;$B$2,Dziennie!$A$2:$A$1000,"&lt;="&amp;$E$2,Dziennie!$B$2:$B$1000,$A7)</f>
        <v>217</v>
      </c>
      <c r="F7" s="10" t="n">
        <f aca="false">SUMIFS(Dziennie!$G$2:$G$1000,Dziennie!$A$2:$A$1000,"&gt;="&amp;$B$2,Dziennie!$A$2:$A$1000,"&lt;="&amp;$E$2,Dziennie!$B$2:$B$1000,$A7)</f>
        <v>25033.5</v>
      </c>
      <c r="G7" s="9" t="n">
        <f aca="false">IFERROR(D7/B7,0)</f>
        <v>7.91283094610648</v>
      </c>
      <c r="H7" s="10" t="n">
        <f aca="false">IFERROR(B7/C7,0)</f>
        <v>14.9463265306122</v>
      </c>
    </row>
    <row r="8" customFormat="false" ht="15" hidden="false" customHeight="false" outlineLevel="0" collapsed="false">
      <c r="A8" s="17" t="s">
        <v>32</v>
      </c>
      <c r="B8" s="18" t="n">
        <f aca="false">SUM(B5:B7)</f>
        <v>4965.47</v>
      </c>
      <c r="C8" s="17" t="n">
        <f aca="false">SUM(C5:C7)</f>
        <v>343</v>
      </c>
      <c r="D8" s="18" t="n">
        <f aca="false">SUM(D5:D7)</f>
        <v>39601.55</v>
      </c>
      <c r="E8" s="17" t="n">
        <f aca="false">SUM(E5:E7)</f>
        <v>556</v>
      </c>
      <c r="F8" s="18" t="n">
        <f aca="false">SUM(F5:F7)</f>
        <v>62450.56</v>
      </c>
      <c r="G8" s="19" t="n">
        <f aca="false">IFERROR(D8/B8,0)</f>
        <v>7.97538802973334</v>
      </c>
      <c r="H8" s="18" t="n">
        <f aca="false">IFERROR(B8/C8,0)</f>
        <v>14.4765889212828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3"/>
    <col collapsed="false" customWidth="true" hidden="false" outlineLevel="0" max="6" min="6" style="0" width="16"/>
    <col collapsed="false" customWidth="true" hidden="false" outlineLevel="0" max="7" min="7" style="0" width="14"/>
  </cols>
  <sheetData>
    <row r="1" customFormat="false" ht="15" hidden="false" customHeight="false" outlineLevel="0" collapsed="false">
      <c r="A1" s="20" t="s">
        <v>13</v>
      </c>
      <c r="B1" s="20" t="s">
        <v>33</v>
      </c>
      <c r="C1" s="20" t="s">
        <v>34</v>
      </c>
      <c r="D1" s="20" t="s">
        <v>35</v>
      </c>
      <c r="F1" s="20" t="s">
        <v>35</v>
      </c>
      <c r="G1" s="20" t="s">
        <v>36</v>
      </c>
    </row>
    <row r="2" customFormat="false" ht="15" hidden="false" customHeight="false" outlineLevel="0" collapsed="false">
      <c r="A2" s="6" t="n">
        <v>46297</v>
      </c>
      <c r="B2" s="7" t="s">
        <v>37</v>
      </c>
      <c r="C2" s="8" t="n">
        <v>812.4</v>
      </c>
      <c r="D2" s="7" t="s">
        <v>38</v>
      </c>
      <c r="F2" s="14" t="s">
        <v>38</v>
      </c>
      <c r="G2" s="10" t="n">
        <f aca="false">SUMIFS($C$2:$C$500,$D$2:$D$500,F2)</f>
        <v>1453.15</v>
      </c>
    </row>
    <row r="3" customFormat="false" ht="15" hidden="false" customHeight="false" outlineLevel="0" collapsed="false">
      <c r="A3" s="6" t="n">
        <v>46298</v>
      </c>
      <c r="B3" s="7" t="s">
        <v>39</v>
      </c>
      <c r="C3" s="8" t="n">
        <v>356.2</v>
      </c>
      <c r="D3" s="7" t="s">
        <v>40</v>
      </c>
      <c r="F3" s="14" t="s">
        <v>41</v>
      </c>
      <c r="G3" s="10" t="n">
        <f aca="false">SUMIFS($C$2:$C$500,$D$2:$D$500,F3)</f>
        <v>2450</v>
      </c>
    </row>
    <row r="4" customFormat="false" ht="15" hidden="false" customHeight="false" outlineLevel="0" collapsed="false">
      <c r="A4" s="6" t="n">
        <v>46300</v>
      </c>
      <c r="B4" s="7" t="s">
        <v>42</v>
      </c>
      <c r="C4" s="8" t="n">
        <v>2450</v>
      </c>
      <c r="D4" s="7" t="s">
        <v>41</v>
      </c>
      <c r="F4" s="14" t="s">
        <v>40</v>
      </c>
      <c r="G4" s="10" t="n">
        <f aca="false">SUMIFS($C$2:$C$500,$D$2:$D$500,F4)</f>
        <v>554.8</v>
      </c>
    </row>
    <row r="5" customFormat="false" ht="15" hidden="false" customHeight="false" outlineLevel="0" collapsed="false">
      <c r="A5" s="6" t="n">
        <v>46302</v>
      </c>
      <c r="B5" s="7" t="s">
        <v>43</v>
      </c>
      <c r="C5" s="8" t="n">
        <v>89</v>
      </c>
      <c r="D5" s="7" t="s">
        <v>44</v>
      </c>
      <c r="F5" s="14" t="s">
        <v>45</v>
      </c>
      <c r="G5" s="10" t="n">
        <f aca="false">SUMIFS($C$2:$C$500,$D$2:$D$500,F5)</f>
        <v>350</v>
      </c>
    </row>
    <row r="6" customFormat="false" ht="15" hidden="false" customHeight="false" outlineLevel="0" collapsed="false">
      <c r="A6" s="6" t="n">
        <v>46305</v>
      </c>
      <c r="B6" s="7" t="s">
        <v>46</v>
      </c>
      <c r="C6" s="8" t="n">
        <v>350</v>
      </c>
      <c r="D6" s="7" t="s">
        <v>45</v>
      </c>
      <c r="F6" s="14" t="s">
        <v>44</v>
      </c>
      <c r="G6" s="10" t="n">
        <f aca="false">SUMIFS($C$2:$C$500,$D$2:$D$500,F6)</f>
        <v>89</v>
      </c>
    </row>
    <row r="7" customFormat="false" ht="15" hidden="false" customHeight="false" outlineLevel="0" collapsed="false">
      <c r="A7" s="6" t="n">
        <v>46307</v>
      </c>
      <c r="B7" s="7" t="s">
        <v>47</v>
      </c>
      <c r="C7" s="8" t="n">
        <v>640.75</v>
      </c>
      <c r="D7" s="7" t="s">
        <v>38</v>
      </c>
      <c r="F7" s="14" t="s">
        <v>48</v>
      </c>
      <c r="G7" s="10" t="n">
        <f aca="false">SUMIFS($C$2:$C$500,$D$2:$D$500,F7)</f>
        <v>15</v>
      </c>
    </row>
    <row r="8" customFormat="false" ht="15" hidden="false" customHeight="false" outlineLevel="0" collapsed="false">
      <c r="A8" s="6" t="n">
        <v>46310</v>
      </c>
      <c r="B8" s="7" t="s">
        <v>49</v>
      </c>
      <c r="C8" s="8" t="n">
        <v>198.6</v>
      </c>
      <c r="D8" s="7" t="s">
        <v>40</v>
      </c>
      <c r="F8" s="12" t="s">
        <v>32</v>
      </c>
      <c r="G8" s="21" t="n">
        <f aca="false">SUM(G2:G7)</f>
        <v>4911.95</v>
      </c>
    </row>
    <row r="9" customFormat="false" ht="15" hidden="false" customHeight="false" outlineLevel="0" collapsed="false">
      <c r="A9" s="6" t="n">
        <v>46313</v>
      </c>
      <c r="B9" s="7" t="s">
        <v>50</v>
      </c>
      <c r="C9" s="8" t="n">
        <v>15</v>
      </c>
      <c r="D9" s="7" t="s">
        <v>48</v>
      </c>
      <c r="F9" s="14" t="s">
        <v>51</v>
      </c>
      <c r="G9" s="10" t="n">
        <f aca="false">SUM($C$2:$C$500)-G8</f>
        <v>0</v>
      </c>
    </row>
  </sheetData>
  <dataValidations count="1">
    <dataValidation allowBlank="true" errorStyle="stop" operator="between" showDropDown="false" showErrorMessage="false" showInputMessage="false" sqref="D2:D500" type="list">
      <formula1>"Reklama,Towar,Wysyłka,Księgowość,Oprogramowanie,Inne"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2026-10-21T22:48:34Z</dcterms:created>
  <dc:creator>openpyxl</dc:creator>
  <dc:description/>
  <dc:language>en-US</dc:language>
  <cp:lastModifiedBy/>
  <dcterms:modified xsi:type="dcterms:W3CDTF">2026-10-21T22:48:34Z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